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Выездная налоговая проверка_Суть и риски\"/>
    </mc:Choice>
  </mc:AlternateContent>
  <xr:revisionPtr revIDLastSave="0" documentId="13_ncr:1_{470D452B-FB95-4329-B617-E51B345E8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ходные данные" sheetId="1" r:id="rId1"/>
    <sheet name="Чек-лист" sheetId="2" r:id="rId2"/>
    <sheet name="Налоговая нагрузка по ВЭД" sheetId="3" r:id="rId3"/>
    <sheet name="Рентабельность по ВЭ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D19" i="2"/>
  <c r="D16" i="2"/>
  <c r="D11" i="2"/>
  <c r="D9" i="2"/>
  <c r="C19" i="2"/>
  <c r="C17" i="2"/>
  <c r="C16" i="2"/>
  <c r="C15" i="2"/>
  <c r="C14" i="2"/>
  <c r="D14" i="2" s="1"/>
  <c r="C4" i="2"/>
  <c r="C27" i="1"/>
  <c r="C12" i="1"/>
  <c r="C26" i="2" s="1"/>
  <c r="D26" i="2" s="1"/>
  <c r="C28" i="2"/>
  <c r="C25" i="2"/>
  <c r="C6" i="2"/>
  <c r="C23" i="2"/>
  <c r="C12" i="2"/>
  <c r="C11" i="2"/>
  <c r="C9" i="2"/>
  <c r="C8" i="2"/>
  <c r="D8" i="2" s="1"/>
  <c r="D4" i="2" l="1"/>
  <c r="D23" i="2"/>
</calcChain>
</file>

<file path=xl/sharedStrings.xml><?xml version="1.0" encoding="utf-8"?>
<sst xmlns="http://schemas.openxmlformats.org/spreadsheetml/2006/main" count="231" uniqueCount="163">
  <si>
    <t>Оборот по кредиту счета 68</t>
  </si>
  <si>
    <t>Оборот по проводке Дебет 68 Кредит 19 на возмещение НДС</t>
  </si>
  <si>
    <t>Сумма НДС и таможенных пошлин, которые уплачены при ввозе товаров на территорию РФ</t>
  </si>
  <si>
    <t>Налоги, которые компания заплатила как налоговый агент (кроме НДФЛ)</t>
  </si>
  <si>
    <t>Данные из бухгалтерской отчетности</t>
  </si>
  <si>
    <t>Выручка</t>
  </si>
  <si>
    <t>Проценты к получению</t>
  </si>
  <si>
    <t>Прочие доходы</t>
  </si>
  <si>
    <t>Риск 1</t>
  </si>
  <si>
    <t>Риск 2</t>
  </si>
  <si>
    <t>Риск 3</t>
  </si>
  <si>
    <t>Риск 4</t>
  </si>
  <si>
    <t>Риск 7</t>
  </si>
  <si>
    <t>Риск 9</t>
  </si>
  <si>
    <t>Риск 10</t>
  </si>
  <si>
    <t>Налоговая нагрузка ниже среднеотраслевой</t>
  </si>
  <si>
    <t>Значение вашей компании</t>
  </si>
  <si>
    <t>Среднее по отрасли за 2020 г.</t>
  </si>
  <si>
    <t>Убытки в бухгалтерской и налоговой отчетности</t>
  </si>
  <si>
    <t>Бухгалтерский убыток</t>
  </si>
  <si>
    <t>Налоговый убыток</t>
  </si>
  <si>
    <t>Прибыль (убыток) до налогообложения</t>
  </si>
  <si>
    <t>Данные из налоговой отчетности</t>
  </si>
  <si>
    <t>Итого прибыль (убыток)</t>
  </si>
  <si>
    <t>Прочие данные</t>
  </si>
  <si>
    <t>Данные из оборотно-сальдовой ведомости и анализа счета</t>
  </si>
  <si>
    <t>Фонд заработной платы за год</t>
  </si>
  <si>
    <t>Среднесписочная численность работников за год</t>
  </si>
  <si>
    <t>Среднеотраслевая зарплата в вашем регионе</t>
  </si>
  <si>
    <t>fedstat.ru/indicator/58701</t>
  </si>
  <si>
    <t>Среднемесячная зарплата работников ниже средней по региону</t>
  </si>
  <si>
    <t>Среднеотраслевая зарплата в регионе</t>
  </si>
  <si>
    <t>Темпы роста расходов выше темпов роста доходов</t>
  </si>
  <si>
    <t>Себестоимость продаж</t>
  </si>
  <si>
    <t>Доходы от реализации</t>
  </si>
  <si>
    <t>Расходы, уменьшающие сумму доходов организации</t>
  </si>
  <si>
    <t>Темп роста бухгалтерских доходов</t>
  </si>
  <si>
    <t>Темп роста бухгалтерских расходов</t>
  </si>
  <si>
    <t>Темп роста налоговых доходов</t>
  </si>
  <si>
    <t>Темп роста налоговых расходов</t>
  </si>
  <si>
    <t>Вычеты по НДС превышают 89%</t>
  </si>
  <si>
    <t>Декларация по налогу на прибыль</t>
  </si>
  <si>
    <t>010 Листа 02</t>
  </si>
  <si>
    <t>030 Листа 02</t>
  </si>
  <si>
    <t>060 Листа 02</t>
  </si>
  <si>
    <t>Декларация по НДС</t>
  </si>
  <si>
    <t>Общая сумма налога, подлежащая вычету</t>
  </si>
  <si>
    <t>Общая сумма НДС, исчисленная с учетом восстановления сумм налога</t>
  </si>
  <si>
    <t>Перерегистрация в разных ИФНС</t>
  </si>
  <si>
    <t>Были ли случаи снятия компания с учета в одной налоговой и постановка на учет в другой за последний год?</t>
  </si>
  <si>
    <t>Чистая прибыль (убыток)</t>
  </si>
  <si>
    <t>Прибыль (убыток) от продаж</t>
  </si>
  <si>
    <t>Бухгалтерский баланс</t>
  </si>
  <si>
    <t>Отчет о финансовых результатах</t>
  </si>
  <si>
    <t>Активы на начало года</t>
  </si>
  <si>
    <t>Активы на конец года</t>
  </si>
  <si>
    <t>Рентабельность активов и продукции ниже среднеотраслевой</t>
  </si>
  <si>
    <t>Рентабельность активов вашей компании</t>
  </si>
  <si>
    <t>Средняя рентабельность активов по отрасли за 2020 г.</t>
  </si>
  <si>
    <t>Рентабельность продукции вашей компании</t>
  </si>
  <si>
    <t>Средняя рентабельность продукции по отрасли за 2020 г.</t>
  </si>
  <si>
    <t>Коммерческие расходы</t>
  </si>
  <si>
    <t>Управленческие расходы</t>
  </si>
  <si>
    <t>Вид экономической деятельности (согласно ОКВЭД-2)</t>
  </si>
  <si>
    <t>2020 год</t>
  </si>
  <si>
    <t>Сельское, лесное хозяйство, охота, рыболовство, рыбоводство - всего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</si>
  <si>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</si>
  <si>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</si>
  <si>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рыболовство, рыбоводство</t>
  </si>
  <si>
    <t>Добыча полезных ископаемых - всего</t>
  </si>
  <si>
    <t>добыча топливно-энергетических полезных ископаемых - всего</t>
  </si>
  <si>
    <t>добыча полезных ископаемых, кроме топливно-энергетических</t>
  </si>
  <si>
    <t>Обрабатывающие производства - всего</t>
  </si>
  <si>
    <t>производство пищевых продуктов, напитков, табачных изделий</t>
  </si>
  <si>
    <t>производство текстильных изделий,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</si>
  <si>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</si>
  <si>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</si>
  <si>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</si>
  <si>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</si>
  <si>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</si>
  <si>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</si>
  <si>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</si>
  <si>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</si>
  <si>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</si>
  <si>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 и производство готовых металлических изделий, кроме машин и оборудования</t>
  </si>
  <si>
    <t>производство машин и оборудования, не включенные в другие группировки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</si>
  <si>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</si>
  <si>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</si>
  <si>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прочих транспортных средств и оборудования</t>
  </si>
  <si>
    <t>производство автотранспортных средств, прицепов и полуприцепов</t>
  </si>
  <si>
    <t>Обеспечение электрической энергией, газом и паром; кондиционирование воздуха - всего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</si>
  <si>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</si>
  <si>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</si>
  <si>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</si>
  <si>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Водоснабжение, водоотведение, организация сбора и утилизации отходов, деятельность и ликвидация загрязнений - всего</t>
  </si>
  <si>
    <t>Строительство</t>
  </si>
  <si>
    <t>Торговля оптовая и розничная; ремонт автотранспортных средств и мотоциклов - всего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</si>
  <si>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</si>
  <si>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</si>
  <si>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</si>
  <si>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Деятельность гостиниц и предприятий общественного питания - всего</t>
  </si>
  <si>
    <t>Транспортировка и хранение - всего</t>
  </si>
  <si>
    <t>деятельность железнодорожного транспорта: междугородные и международные пассажирские и грузовые перевозки</t>
  </si>
  <si>
    <t>деятельность трубопроводного транспорта</t>
  </si>
  <si>
    <t>деятельность водного транспорта</t>
  </si>
  <si>
    <t>деятельность почтовой связи и курьерская деятельность</t>
  </si>
  <si>
    <t>Деятельность в области информации и связи - всего</t>
  </si>
  <si>
    <t>Деятельность по операциям с недвижимым имуществом</t>
  </si>
  <si>
    <t>Деятельность административная и сопутствующие дополнительные услуги</t>
  </si>
  <si>
    <t>Налоговая нагрузка по видам экономической деятельности, %</t>
  </si>
  <si>
    <t>2020 г.</t>
  </si>
  <si>
    <t>сельское, лесное хозяйство, охота, рыболовство и рыбоводство</t>
  </si>
  <si>
    <t>отр.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</si>
  <si>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</si>
  <si>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</si>
  <si>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</si>
  <si>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</si>
  <si>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</si>
  <si>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</si>
  <si>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</si>
  <si>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</si>
  <si>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</si>
  <si>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</si>
  <si>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</si>
  <si>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</si>
  <si>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-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</si>
  <si>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</si>
  <si>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</si>
  <si>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машин и оборудования, не включенных в другие группировки</t>
  </si>
  <si>
    <t>производство электрического оборудования,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</si>
  <si>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</si>
  <si>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</si>
  <si>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</si>
  <si>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</si>
  <si>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</si>
  <si>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</si>
  <si>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транспортировка и хранение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</si>
  <si>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</si>
  <si>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</si>
  <si>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</si>
  <si>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</si>
  <si>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воздушного и космического транспорта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</si>
  <si>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</si>
  <si>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</si>
  <si>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</si>
  <si>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научные исследования и разработки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</si>
  <si>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</si>
  <si>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</si>
  <si>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</si>
  <si>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</si>
  <si>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--------------------------------</t>
  </si>
  <si>
    <t>Исходные данные для заполнения чек-листа</t>
  </si>
  <si>
    <t>Источник данных</t>
  </si>
  <si>
    <t>Номер строки</t>
  </si>
  <si>
    <t>×</t>
  </si>
  <si>
    <t>Чек-лист для выявления риска выездной налоговой проверки</t>
  </si>
  <si>
    <t>Виды рисков</t>
  </si>
  <si>
    <t>Значения показателей</t>
  </si>
  <si>
    <t>Уровень риска</t>
  </si>
  <si>
    <r>
      <t>Рентабельность проданных товаров, продукции (работ, услуг), % </t>
    </r>
    <r>
      <rPr>
        <u/>
        <sz val="9"/>
        <color rgb="FF1A0DAB"/>
        <rFont val="Arial"/>
        <family val="2"/>
        <charset val="204"/>
      </rPr>
      <t>&lt;*&gt;</t>
    </r>
  </si>
  <si>
    <r>
      <t>Рентабельность активов, % </t>
    </r>
    <r>
      <rPr>
        <u/>
        <sz val="9"/>
        <color rgb="FF1A0DAB"/>
        <rFont val="Arial"/>
        <family val="2"/>
        <charset val="204"/>
      </rPr>
      <t>&lt;**&gt;</t>
    </r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</si>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</sst>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Tw Cen MT"/>
      <family val="2"/>
      <scheme val="minor"/>
    </font>
    <font>
      <sz val="8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24"/>
      <color theme="0"/>
      <name val="Arial Black"/>
      <family val="2"/>
      <charset val="204"/>
    </font>
    <font>
      <sz val="22"/>
      <color theme="0"/>
      <name val="Arial Black"/>
      <family val="2"/>
      <charset val="204"/>
    </font>
    <font>
      <sz val="9"/>
      <color theme="1"/>
      <name val="Arial"/>
      <family val="2"/>
      <charset val="204"/>
    </font>
    <font>
      <u/>
      <sz val="9"/>
      <color rgb="FF1A0DAB"/>
      <name val="Arial"/>
      <family val="2"/>
      <charset val="204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5" fillId="0" borderId="0" xfId="0" applyFont="1" applyFill="1" applyAlignment="1">
      <alignment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4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left" vertical="center" wrapText="1" indent="2"/>
    </xf>
    <xf numFmtId="0" fontId="6" fillId="4" borderId="2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Капля">
  <a:themeElements>
    <a:clrScheme name="Капля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Капля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пля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dstat.ru/indicator/5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D33"/>
  <sheetViews>
    <sheetView tabSelected="1" workbookViewId="0">
      <selection sqref="A1:D1"/>
    </sheetView>
  </sheetViews>
  <sheetFormatPr defaultRowHeight="14.25" x14ac:dyDescent="0.2"/>
  <cols>
    <col min="1" max="1" width="59.125" style="1" customWidth="1"/>
    <col min="2" max="2" width="22.5" style="1" customWidth="1"/>
    <col min="3" max="4" width="18" style="1" customWidth="1"/>
    <col min="5" max="16384" width="9" style="1"/>
  </cols>
  <sheetData>
    <row r="1" spans="1:4" ht="54.75" customHeight="1" thickBot="1" x14ac:dyDescent="0.25">
      <c r="A1" s="59" t="s">
        <v>151</v>
      </c>
      <c r="B1" s="59"/>
      <c r="C1" s="59"/>
      <c r="D1" s="59"/>
    </row>
    <row r="2" spans="1:4" s="2" customFormat="1" ht="30" customHeight="1" thickBot="1" x14ac:dyDescent="0.25">
      <c r="A2" s="9" t="s">
        <v>152</v>
      </c>
      <c r="B2" s="9" t="s">
        <v>153</v>
      </c>
      <c r="C2" s="13">
        <v>2021</v>
      </c>
      <c r="D2" s="14">
        <v>2020</v>
      </c>
    </row>
    <row r="3" spans="1:4" ht="15.75" thickBot="1" x14ac:dyDescent="0.25">
      <c r="A3" s="60" t="s">
        <v>4</v>
      </c>
      <c r="B3" s="61"/>
      <c r="C3" s="61"/>
      <c r="D3" s="62"/>
    </row>
    <row r="4" spans="1:4" ht="15" thickBot="1" x14ac:dyDescent="0.25">
      <c r="A4" s="63" t="s">
        <v>52</v>
      </c>
      <c r="B4" s="64"/>
      <c r="C4" s="64"/>
      <c r="D4" s="65"/>
    </row>
    <row r="5" spans="1:4" x14ac:dyDescent="0.2">
      <c r="A5" s="15" t="s">
        <v>54</v>
      </c>
      <c r="B5" s="7">
        <v>1600</v>
      </c>
      <c r="C5" s="38"/>
      <c r="D5" s="5" t="s">
        <v>154</v>
      </c>
    </row>
    <row r="6" spans="1:4" ht="15" thickBot="1" x14ac:dyDescent="0.25">
      <c r="A6" s="16" t="s">
        <v>55</v>
      </c>
      <c r="B6" s="10">
        <v>1600</v>
      </c>
      <c r="C6" s="39"/>
      <c r="D6" s="4" t="s">
        <v>154</v>
      </c>
    </row>
    <row r="7" spans="1:4" ht="15" thickBot="1" x14ac:dyDescent="0.25">
      <c r="A7" s="63" t="s">
        <v>53</v>
      </c>
      <c r="B7" s="64"/>
      <c r="C7" s="64"/>
      <c r="D7" s="65"/>
    </row>
    <row r="8" spans="1:4" x14ac:dyDescent="0.2">
      <c r="A8" s="15" t="s">
        <v>5</v>
      </c>
      <c r="B8" s="7">
        <v>2110</v>
      </c>
      <c r="C8" s="38"/>
      <c r="D8" s="41"/>
    </row>
    <row r="9" spans="1:4" x14ac:dyDescent="0.2">
      <c r="A9" s="17" t="s">
        <v>33</v>
      </c>
      <c r="B9" s="8">
        <v>2120</v>
      </c>
      <c r="C9" s="40"/>
      <c r="D9" s="42"/>
    </row>
    <row r="10" spans="1:4" x14ac:dyDescent="0.2">
      <c r="A10" s="17" t="s">
        <v>61</v>
      </c>
      <c r="B10" s="8">
        <v>2210</v>
      </c>
      <c r="C10" s="40"/>
      <c r="D10" s="3" t="s">
        <v>154</v>
      </c>
    </row>
    <row r="11" spans="1:4" x14ac:dyDescent="0.2">
      <c r="A11" s="17" t="s">
        <v>62</v>
      </c>
      <c r="B11" s="8">
        <v>2220</v>
      </c>
      <c r="C11" s="40"/>
      <c r="D11" s="3" t="s">
        <v>154</v>
      </c>
    </row>
    <row r="12" spans="1:4" x14ac:dyDescent="0.2">
      <c r="A12" s="17" t="s">
        <v>51</v>
      </c>
      <c r="B12" s="8">
        <v>2200</v>
      </c>
      <c r="C12" s="40">
        <f>C8-C9-C10-C11</f>
        <v>0</v>
      </c>
      <c r="D12" s="3" t="s">
        <v>154</v>
      </c>
    </row>
    <row r="13" spans="1:4" x14ac:dyDescent="0.2">
      <c r="A13" s="17" t="s">
        <v>6</v>
      </c>
      <c r="B13" s="8">
        <v>2320</v>
      </c>
      <c r="C13" s="40"/>
      <c r="D13" s="3" t="s">
        <v>154</v>
      </c>
    </row>
    <row r="14" spans="1:4" x14ac:dyDescent="0.2">
      <c r="A14" s="17" t="s">
        <v>7</v>
      </c>
      <c r="B14" s="8">
        <v>2340</v>
      </c>
      <c r="C14" s="40"/>
      <c r="D14" s="3" t="s">
        <v>154</v>
      </c>
    </row>
    <row r="15" spans="1:4" x14ac:dyDescent="0.2">
      <c r="A15" s="17" t="s">
        <v>21</v>
      </c>
      <c r="B15" s="8">
        <v>2300</v>
      </c>
      <c r="C15" s="40"/>
      <c r="D15" s="3" t="s">
        <v>154</v>
      </c>
    </row>
    <row r="16" spans="1:4" ht="15" thickBot="1" x14ac:dyDescent="0.25">
      <c r="A16" s="16" t="s">
        <v>50</v>
      </c>
      <c r="B16" s="10">
        <v>2400</v>
      </c>
      <c r="C16" s="39"/>
      <c r="D16" s="4" t="s">
        <v>154</v>
      </c>
    </row>
    <row r="17" spans="1:4" ht="15.75" thickBot="1" x14ac:dyDescent="0.25">
      <c r="A17" s="60" t="s">
        <v>22</v>
      </c>
      <c r="B17" s="61"/>
      <c r="C17" s="61"/>
      <c r="D17" s="62"/>
    </row>
    <row r="18" spans="1:4" ht="15" thickBot="1" x14ac:dyDescent="0.25">
      <c r="A18" s="63" t="s">
        <v>41</v>
      </c>
      <c r="B18" s="64"/>
      <c r="C18" s="64"/>
      <c r="D18" s="65"/>
    </row>
    <row r="19" spans="1:4" x14ac:dyDescent="0.2">
      <c r="A19" s="15" t="s">
        <v>34</v>
      </c>
      <c r="B19" s="7" t="s">
        <v>42</v>
      </c>
      <c r="C19" s="38"/>
      <c r="D19" s="41"/>
    </row>
    <row r="20" spans="1:4" x14ac:dyDescent="0.2">
      <c r="A20" s="17" t="s">
        <v>35</v>
      </c>
      <c r="B20" s="8" t="s">
        <v>43</v>
      </c>
      <c r="C20" s="40"/>
      <c r="D20" s="42"/>
    </row>
    <row r="21" spans="1:4" ht="15" thickBot="1" x14ac:dyDescent="0.25">
      <c r="A21" s="16" t="s">
        <v>23</v>
      </c>
      <c r="B21" s="10" t="s">
        <v>44</v>
      </c>
      <c r="C21" s="39"/>
      <c r="D21" s="4" t="s">
        <v>154</v>
      </c>
    </row>
    <row r="22" spans="1:4" ht="15" thickBot="1" x14ac:dyDescent="0.25">
      <c r="A22" s="63" t="s">
        <v>45</v>
      </c>
      <c r="B22" s="64"/>
      <c r="C22" s="64"/>
      <c r="D22" s="65"/>
    </row>
    <row r="23" spans="1:4" ht="28.5" x14ac:dyDescent="0.2">
      <c r="A23" s="15" t="s">
        <v>47</v>
      </c>
      <c r="B23" s="7">
        <v>118</v>
      </c>
      <c r="C23" s="38"/>
      <c r="D23" s="5" t="s">
        <v>154</v>
      </c>
    </row>
    <row r="24" spans="1:4" ht="15" thickBot="1" x14ac:dyDescent="0.25">
      <c r="A24" s="16" t="s">
        <v>46</v>
      </c>
      <c r="B24" s="10">
        <v>190</v>
      </c>
      <c r="C24" s="39"/>
      <c r="D24" s="4" t="s">
        <v>154</v>
      </c>
    </row>
    <row r="25" spans="1:4" ht="15.75" thickBot="1" x14ac:dyDescent="0.25">
      <c r="A25" s="60" t="s">
        <v>25</v>
      </c>
      <c r="B25" s="61"/>
      <c r="C25" s="61"/>
      <c r="D25" s="62"/>
    </row>
    <row r="26" spans="1:4" x14ac:dyDescent="0.2">
      <c r="A26" s="15" t="s">
        <v>0</v>
      </c>
      <c r="B26" s="7" t="s">
        <v>154</v>
      </c>
      <c r="C26" s="38"/>
      <c r="D26" s="5" t="s">
        <v>154</v>
      </c>
    </row>
    <row r="27" spans="1:4" x14ac:dyDescent="0.2">
      <c r="A27" s="17" t="s">
        <v>1</v>
      </c>
      <c r="B27" s="8" t="s">
        <v>154</v>
      </c>
      <c r="C27" s="40">
        <f>C24</f>
        <v>0</v>
      </c>
      <c r="D27" s="3" t="s">
        <v>154</v>
      </c>
    </row>
    <row r="28" spans="1:4" ht="28.5" x14ac:dyDescent="0.2">
      <c r="A28" s="17" t="s">
        <v>2</v>
      </c>
      <c r="B28" s="8" t="s">
        <v>154</v>
      </c>
      <c r="C28" s="40"/>
      <c r="D28" s="3" t="s">
        <v>154</v>
      </c>
    </row>
    <row r="29" spans="1:4" ht="29.25" thickBot="1" x14ac:dyDescent="0.25">
      <c r="A29" s="16" t="s">
        <v>3</v>
      </c>
      <c r="B29" s="10" t="s">
        <v>154</v>
      </c>
      <c r="C29" s="39"/>
      <c r="D29" s="4" t="s">
        <v>154</v>
      </c>
    </row>
    <row r="30" spans="1:4" ht="15.75" thickBot="1" x14ac:dyDescent="0.25">
      <c r="A30" s="60" t="s">
        <v>24</v>
      </c>
      <c r="B30" s="61"/>
      <c r="C30" s="61"/>
      <c r="D30" s="62"/>
    </row>
    <row r="31" spans="1:4" x14ac:dyDescent="0.2">
      <c r="A31" s="15" t="s">
        <v>26</v>
      </c>
      <c r="B31" s="7" t="s">
        <v>154</v>
      </c>
      <c r="C31" s="38"/>
      <c r="D31" s="5" t="s">
        <v>154</v>
      </c>
    </row>
    <row r="32" spans="1:4" x14ac:dyDescent="0.2">
      <c r="A32" s="17" t="s">
        <v>27</v>
      </c>
      <c r="B32" s="8" t="s">
        <v>154</v>
      </c>
      <c r="C32" s="40"/>
      <c r="D32" s="3" t="s">
        <v>154</v>
      </c>
    </row>
    <row r="33" spans="1:4" ht="15" thickBot="1" x14ac:dyDescent="0.25">
      <c r="A33" s="18" t="s">
        <v>28</v>
      </c>
      <c r="B33" s="11" t="s">
        <v>29</v>
      </c>
      <c r="C33" s="43"/>
      <c r="D33" s="12" t="s">
        <v>154</v>
      </c>
    </row>
  </sheetData>
  <mergeCells count="9">
    <mergeCell ref="A18:D18"/>
    <mergeCell ref="A22:D22"/>
    <mergeCell ref="A25:D25"/>
    <mergeCell ref="A30:D30"/>
    <mergeCell ref="A1:D1"/>
    <mergeCell ref="A3:D3"/>
    <mergeCell ref="A4:D4"/>
    <mergeCell ref="A7:D7"/>
    <mergeCell ref="A17:D17"/>
  </mergeCells>
  <phoneticPr fontId="1" type="noConversion"/>
  <hyperlinks>
    <hyperlink ref="B33" r:id="rId1" display="https://fedstat.ru/indicator/58701" xr:uid="{BB64C334-80FE-4D63-869B-F2CD9034E78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31BC-EB7A-44C5-AE03-7DB431D83055}">
  <sheetPr>
    <tabColor theme="9"/>
  </sheetPr>
  <dimension ref="A1:D28"/>
  <sheetViews>
    <sheetView workbookViewId="0">
      <selection sqref="A1:D1"/>
    </sheetView>
  </sheetViews>
  <sheetFormatPr defaultRowHeight="14.25" x14ac:dyDescent="0.2"/>
  <cols>
    <col min="1" max="1" width="8.625" style="1" customWidth="1"/>
    <col min="2" max="2" width="54.875" style="1" customWidth="1"/>
    <col min="3" max="4" width="18" style="1" customWidth="1"/>
    <col min="5" max="16384" width="9" style="1"/>
  </cols>
  <sheetData>
    <row r="1" spans="1:4" ht="78" customHeight="1" thickBot="1" x14ac:dyDescent="0.25">
      <c r="A1" s="79" t="s">
        <v>155</v>
      </c>
      <c r="B1" s="79"/>
      <c r="C1" s="79"/>
      <c r="D1" s="79"/>
    </row>
    <row r="2" spans="1:4" s="19" customFormat="1" ht="32.25" thickBot="1" x14ac:dyDescent="0.25">
      <c r="A2" s="36"/>
      <c r="B2" s="37" t="s">
        <v>156</v>
      </c>
      <c r="C2" s="46" t="s">
        <v>157</v>
      </c>
      <c r="D2" s="37" t="s">
        <v>158</v>
      </c>
    </row>
    <row r="3" spans="1:4" ht="15.75" thickBot="1" x14ac:dyDescent="0.25">
      <c r="A3" s="74" t="s">
        <v>8</v>
      </c>
      <c r="B3" s="69" t="s">
        <v>15</v>
      </c>
      <c r="C3" s="70"/>
      <c r="D3" s="71"/>
    </row>
    <row r="4" spans="1:4" x14ac:dyDescent="0.2">
      <c r="A4" s="78"/>
      <c r="B4" s="27" t="s">
        <v>16</v>
      </c>
      <c r="C4" s="47" t="e">
        <f>('Исходные данные'!C26-'Исходные данные'!C27-'Исходные данные'!C28-'Исходные данные'!C29)/('Исходные данные'!C8+'Исходные данные'!C13+'Исходные данные'!C14)*100</f>
        <v>#DIV/0!</v>
      </c>
      <c r="D4" s="72" t="e">
        <f>IF(C4&lt;C6,"Высокий","Низкий")</f>
        <v>#DIV/0!</v>
      </c>
    </row>
    <row r="5" spans="1:4" x14ac:dyDescent="0.2">
      <c r="A5" s="78"/>
      <c r="B5" s="28" t="s">
        <v>17</v>
      </c>
      <c r="C5" s="48" t="s">
        <v>154</v>
      </c>
      <c r="D5" s="67"/>
    </row>
    <row r="6" spans="1:4" ht="15" thickBot="1" x14ac:dyDescent="0.25">
      <c r="A6" s="75"/>
      <c r="B6" s="30" t="s">
        <v>69</v>
      </c>
      <c r="C6" s="49">
        <f>SUMIFS('Налоговая нагрузка по ВЭД'!B2:B45,'Налоговая нагрузка по ВЭД'!A2:A45,'Чек-лист'!B6)</f>
        <v>35.200000000000003</v>
      </c>
      <c r="D6" s="68"/>
    </row>
    <row r="7" spans="1:4" ht="15.75" thickBot="1" x14ac:dyDescent="0.25">
      <c r="A7" s="76" t="s">
        <v>9</v>
      </c>
      <c r="B7" s="69" t="s">
        <v>18</v>
      </c>
      <c r="C7" s="70"/>
      <c r="D7" s="71"/>
    </row>
    <row r="8" spans="1:4" x14ac:dyDescent="0.2">
      <c r="A8" s="78"/>
      <c r="B8" s="27" t="s">
        <v>19</v>
      </c>
      <c r="C8" s="50">
        <f>'Исходные данные'!C15</f>
        <v>0</v>
      </c>
      <c r="D8" s="6" t="str">
        <f>IF(C8&lt;0,"Высокий","Низкий")</f>
        <v>Низкий</v>
      </c>
    </row>
    <row r="9" spans="1:4" ht="15" thickBot="1" x14ac:dyDescent="0.25">
      <c r="A9" s="77"/>
      <c r="B9" s="31" t="s">
        <v>20</v>
      </c>
      <c r="C9" s="51">
        <f>'Исходные данные'!C21</f>
        <v>0</v>
      </c>
      <c r="D9" s="57" t="str">
        <f>IF(C9&lt;0,"Высокий","Низкий")</f>
        <v>Низкий</v>
      </c>
    </row>
    <row r="10" spans="1:4" ht="15.75" thickBot="1" x14ac:dyDescent="0.25">
      <c r="A10" s="74" t="s">
        <v>10</v>
      </c>
      <c r="B10" s="69" t="s">
        <v>30</v>
      </c>
      <c r="C10" s="70"/>
      <c r="D10" s="71"/>
    </row>
    <row r="11" spans="1:4" x14ac:dyDescent="0.2">
      <c r="A11" s="78"/>
      <c r="B11" s="27" t="s">
        <v>16</v>
      </c>
      <c r="C11" s="50" t="e">
        <f>'Исходные данные'!C31/'Исходные данные'!C32/12</f>
        <v>#DIV/0!</v>
      </c>
      <c r="D11" s="72" t="e">
        <f>IF(C11&lt;C12,"Высокий","Низкий")</f>
        <v>#DIV/0!</v>
      </c>
    </row>
    <row r="12" spans="1:4" ht="15" thickBot="1" x14ac:dyDescent="0.25">
      <c r="A12" s="75"/>
      <c r="B12" s="29" t="s">
        <v>31</v>
      </c>
      <c r="C12" s="52">
        <f>'Исходные данные'!C33</f>
        <v>0</v>
      </c>
      <c r="D12" s="68"/>
    </row>
    <row r="13" spans="1:4" ht="15.75" thickBot="1" x14ac:dyDescent="0.25">
      <c r="A13" s="76" t="s">
        <v>11</v>
      </c>
      <c r="B13" s="69" t="s">
        <v>32</v>
      </c>
      <c r="C13" s="70"/>
      <c r="D13" s="71"/>
    </row>
    <row r="14" spans="1:4" x14ac:dyDescent="0.2">
      <c r="A14" s="78"/>
      <c r="B14" s="27" t="s">
        <v>36</v>
      </c>
      <c r="C14" s="47" t="e">
        <f>'Исходные данные'!C8/'Исходные данные'!D8*100</f>
        <v>#DIV/0!</v>
      </c>
      <c r="D14" s="72" t="e">
        <f>IF(C14&lt;C15,"Высокий","Низкий")</f>
        <v>#DIV/0!</v>
      </c>
    </row>
    <row r="15" spans="1:4" x14ac:dyDescent="0.2">
      <c r="A15" s="78"/>
      <c r="B15" s="28" t="s">
        <v>37</v>
      </c>
      <c r="C15" s="53" t="e">
        <f>'Исходные данные'!C9/'Исходные данные'!D9*100</f>
        <v>#DIV/0!</v>
      </c>
      <c r="D15" s="73"/>
    </row>
    <row r="16" spans="1:4" x14ac:dyDescent="0.2">
      <c r="A16" s="78"/>
      <c r="B16" s="28" t="s">
        <v>38</v>
      </c>
      <c r="C16" s="53" t="e">
        <f>'Исходные данные'!C19/'Исходные данные'!D19*100</f>
        <v>#DIV/0!</v>
      </c>
      <c r="D16" s="66" t="e">
        <f>IF(C16&lt;C17,"Высокий","Низкий")</f>
        <v>#DIV/0!</v>
      </c>
    </row>
    <row r="17" spans="1:4" ht="15" thickBot="1" x14ac:dyDescent="0.25">
      <c r="A17" s="77"/>
      <c r="B17" s="31" t="s">
        <v>39</v>
      </c>
      <c r="C17" s="54" t="e">
        <f>'Исходные данные'!C20/'Исходные данные'!D20*100</f>
        <v>#DIV/0!</v>
      </c>
      <c r="D17" s="68"/>
    </row>
    <row r="18" spans="1:4" ht="15.75" thickBot="1" x14ac:dyDescent="0.25">
      <c r="A18" s="74" t="s">
        <v>12</v>
      </c>
      <c r="B18" s="69" t="s">
        <v>40</v>
      </c>
      <c r="C18" s="70"/>
      <c r="D18" s="71"/>
    </row>
    <row r="19" spans="1:4" ht="15" thickBot="1" x14ac:dyDescent="0.25">
      <c r="A19" s="75"/>
      <c r="B19" s="32" t="s">
        <v>16</v>
      </c>
      <c r="C19" s="55" t="e">
        <f>'Исходные данные'!C24/'Исходные данные'!C23*100</f>
        <v>#DIV/0!</v>
      </c>
      <c r="D19" s="58" t="e">
        <f>IF(C19&gt;89,"Высокий","Низкий")</f>
        <v>#DIV/0!</v>
      </c>
    </row>
    <row r="20" spans="1:4" ht="15.75" thickBot="1" x14ac:dyDescent="0.3">
      <c r="A20" s="76" t="s">
        <v>13</v>
      </c>
      <c r="B20" s="80" t="s">
        <v>48</v>
      </c>
      <c r="C20" s="81"/>
      <c r="D20" s="82"/>
    </row>
    <row r="21" spans="1:4" ht="29.25" thickBot="1" x14ac:dyDescent="0.25">
      <c r="A21" s="77"/>
      <c r="B21" s="33" t="s">
        <v>49</v>
      </c>
      <c r="C21" s="56" t="s">
        <v>161</v>
      </c>
      <c r="D21" s="58" t="str">
        <f>IF(C21="Да","Высокий","Низкий")</f>
        <v>Высокий</v>
      </c>
    </row>
    <row r="22" spans="1:4" ht="15.75" thickBot="1" x14ac:dyDescent="0.25">
      <c r="A22" s="74" t="s">
        <v>14</v>
      </c>
      <c r="B22" s="69" t="s">
        <v>56</v>
      </c>
      <c r="C22" s="70"/>
      <c r="D22" s="71"/>
    </row>
    <row r="23" spans="1:4" x14ac:dyDescent="0.2">
      <c r="A23" s="78"/>
      <c r="B23" s="27" t="s">
        <v>57</v>
      </c>
      <c r="C23" s="47" t="e">
        <f>'Исходные данные'!C16/('Исходные данные'!C5/2+'Исходные данные'!C6/2)*100</f>
        <v>#DIV/0!</v>
      </c>
      <c r="D23" s="72" t="e">
        <f>IF(C23&lt;C25,"Высокий","Низкий")</f>
        <v>#DIV/0!</v>
      </c>
    </row>
    <row r="24" spans="1:4" x14ac:dyDescent="0.2">
      <c r="A24" s="78"/>
      <c r="B24" s="28" t="s">
        <v>58</v>
      </c>
      <c r="C24" s="48" t="s">
        <v>154</v>
      </c>
      <c r="D24" s="67"/>
    </row>
    <row r="25" spans="1:4" x14ac:dyDescent="0.2">
      <c r="A25" s="78"/>
      <c r="B25" s="34" t="s">
        <v>114</v>
      </c>
      <c r="C25" s="53">
        <f>SUMIFS('Рентабельность по ВЭД'!C4:C63,'Рентабельность по ВЭД'!A4:A63,'Чек-лист'!B25)</f>
        <v>8.3000000000000007</v>
      </c>
      <c r="D25" s="73"/>
    </row>
    <row r="26" spans="1:4" x14ac:dyDescent="0.2">
      <c r="A26" s="78"/>
      <c r="B26" s="28" t="s">
        <v>59</v>
      </c>
      <c r="C26" s="53" t="e">
        <f>'Исходные данные'!C12/('Исходные данные'!C9+'Исходные данные'!C10+'Исходные данные'!C11)*100</f>
        <v>#DIV/0!</v>
      </c>
      <c r="D26" s="66" t="e">
        <f>IF(C26&lt;C28,"Высокий","Низкий")</f>
        <v>#DIV/0!</v>
      </c>
    </row>
    <row r="27" spans="1:4" x14ac:dyDescent="0.2">
      <c r="A27" s="78"/>
      <c r="B27" s="28" t="s">
        <v>60</v>
      </c>
      <c r="C27" s="48" t="s">
        <v>154</v>
      </c>
      <c r="D27" s="67"/>
    </row>
    <row r="28" spans="1:4" ht="29.25" thickBot="1" x14ac:dyDescent="0.25">
      <c r="A28" s="77"/>
      <c r="B28" s="35" t="s">
        <v>111</v>
      </c>
      <c r="C28" s="54">
        <f>SUMIFS('Рентабельность по ВЭД'!B4:B63,'Рентабельность по ВЭД'!A4:A63,'Чек-лист'!B28)</f>
        <v>22.9</v>
      </c>
      <c r="D28" s="68"/>
    </row>
  </sheetData>
  <mergeCells count="21">
    <mergeCell ref="A18:A19"/>
    <mergeCell ref="A20:A21"/>
    <mergeCell ref="A22:A28"/>
    <mergeCell ref="A1:D1"/>
    <mergeCell ref="B3:D3"/>
    <mergeCell ref="B7:D7"/>
    <mergeCell ref="B10:D10"/>
    <mergeCell ref="B13:D13"/>
    <mergeCell ref="B18:D18"/>
    <mergeCell ref="B20:D20"/>
    <mergeCell ref="A3:A6"/>
    <mergeCell ref="A7:A9"/>
    <mergeCell ref="A10:A12"/>
    <mergeCell ref="A13:A17"/>
    <mergeCell ref="D26:D28"/>
    <mergeCell ref="B22:D22"/>
    <mergeCell ref="D4:D6"/>
    <mergeCell ref="D11:D12"/>
    <mergeCell ref="D14:D15"/>
    <mergeCell ref="D16:D17"/>
    <mergeCell ref="D23:D25"/>
  </mergeCells>
  <phoneticPr fontId="1" type="noConversion"/>
  <conditionalFormatting sqref="D4:D6 D8:D9 D11:D12 D14:D17 D19 D21 D23:D28">
    <cfRule type="cellIs" dxfId="1" priority="2" operator="equal">
      <formula>"Низкий"</formula>
    </cfRule>
    <cfRule type="cellIs" dxfId="0" priority="1" operator="equal">
      <formula>"Высокий"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Выберите вид деятельности вашей компании" xr:uid="{90592B2C-0B38-48DE-A20D-52966F311603}">
          <x14:formula1>
            <xm:f>'Налоговая нагрузка по ВЭД'!$A$2:$A$45</xm:f>
          </x14:formula1>
          <xm:sqref>B6</xm:sqref>
        </x14:dataValidation>
        <x14:dataValidation type="list" allowBlank="1" showInputMessage="1" showErrorMessage="1" prompt="Выберите вид деятельности вашей компании" xr:uid="{4DA31B14-4CA2-401B-8F79-97874DDF4952}">
          <x14:formula1>
            <xm:f>'Рентабельность по ВЭД'!$A$4:$A$63</xm:f>
          </x14:formula1>
          <xm:sqref>B25 B28</xm:sqref>
        </x14:dataValidation>
        <x14:dataValidation type="list" allowBlank="1" showInputMessage="1" showErrorMessage="1" xr:uid="{FD9D7B0B-E221-46CC-9F0E-5F506992A239}">
          <x14:formula1>
            <xm:f>'Налоговая нагрузка по ВЭД'!$B$70:$B$71</xm:f>
          </x14:formula1>
          <xm:sqref>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10D6-2199-4FA1-9732-E4EE4DC2A3F9}">
  <sheetPr>
    <tabColor theme="2"/>
  </sheetPr>
  <dimension ref="A1:B71"/>
  <sheetViews>
    <sheetView workbookViewId="0"/>
  </sheetViews>
  <sheetFormatPr defaultRowHeight="12" x14ac:dyDescent="0.2"/>
  <cols>
    <col min="1" max="1" width="54.875" style="20" customWidth="1"/>
    <col min="2" max="2" width="18.375" style="20" customWidth="1"/>
    <col min="3" max="16384" width="9" style="20"/>
  </cols>
  <sheetData>
    <row r="1" spans="1:2" x14ac:dyDescent="0.2">
      <c r="A1" s="24" t="s">
        <v>109</v>
      </c>
      <c r="B1" s="24" t="s">
        <v>110</v>
      </c>
    </row>
    <row r="2" spans="1:2" x14ac:dyDescent="0.2">
      <c r="A2" s="21" t="s">
        <v>65</v>
      </c>
      <c r="B2" s="22">
        <v>3.8</v>
      </c>
    </row>
    <row r="3" spans="1:2" ht="24" x14ac:dyDescent="0.2">
      <c r="A3" s="23" t="s">
        <v>66</v>
      </c>
      <c r="B3" s="22">
        <v>2.7</v>
      </c>
    </row>
    <row r="4" spans="1:2" x14ac:dyDescent="0.2">
      <c r="A4" s="23" t="s">
        <v>67</v>
      </c>
      <c r="B4" s="22">
        <v>8</v>
      </c>
    </row>
    <row r="5" spans="1:2" x14ac:dyDescent="0.2">
      <c r="A5" s="23" t="s">
        <v>68</v>
      </c>
      <c r="B5" s="22">
        <v>9.6</v>
      </c>
    </row>
    <row r="6" spans="1:2" x14ac:dyDescent="0.2">
      <c r="A6" s="21" t="s">
        <v>69</v>
      </c>
      <c r="B6" s="22">
        <v>35.200000000000003</v>
      </c>
    </row>
    <row r="7" spans="1:2" x14ac:dyDescent="0.2">
      <c r="A7" s="23" t="s">
        <v>70</v>
      </c>
      <c r="B7" s="22">
        <v>46.5</v>
      </c>
    </row>
    <row r="8" spans="1:2" x14ac:dyDescent="0.2">
      <c r="A8" s="23" t="s">
        <v>71</v>
      </c>
      <c r="B8" s="22">
        <v>9.1999999999999993</v>
      </c>
    </row>
    <row r="9" spans="1:2" x14ac:dyDescent="0.2">
      <c r="A9" s="21" t="s">
        <v>72</v>
      </c>
      <c r="B9" s="22">
        <v>8.1</v>
      </c>
    </row>
    <row r="10" spans="1:2" x14ac:dyDescent="0.2">
      <c r="A10" s="23" t="s">
        <v>73</v>
      </c>
      <c r="B10" s="22">
        <v>16.899999999999999</v>
      </c>
    </row>
    <row r="11" spans="1:2" x14ac:dyDescent="0.2">
      <c r="A11" s="23" t="s">
        <v>74</v>
      </c>
      <c r="B11" s="22">
        <v>8.8000000000000007</v>
      </c>
    </row>
    <row r="12" spans="1:2" x14ac:dyDescent="0.2">
      <c r="A12" s="23" t="s">
        <v>75</v>
      </c>
      <c r="B12" s="22">
        <v>11.3</v>
      </c>
    </row>
    <row r="13" spans="1:2" ht="36" x14ac:dyDescent="0.2">
      <c r="A13" s="23" t="s">
        <v>76</v>
      </c>
      <c r="B13" s="22">
        <v>2.2000000000000002</v>
      </c>
    </row>
    <row r="14" spans="1:2" x14ac:dyDescent="0.2">
      <c r="A14" s="23" t="s">
        <v>77</v>
      </c>
      <c r="B14" s="22">
        <v>3.4</v>
      </c>
    </row>
    <row r="15" spans="1:2" ht="24" x14ac:dyDescent="0.2">
      <c r="A15" s="23" t="s">
        <v>78</v>
      </c>
      <c r="B15" s="22">
        <v>9.6</v>
      </c>
    </row>
    <row r="16" spans="1:2" x14ac:dyDescent="0.2">
      <c r="A16" s="23" t="s">
        <v>79</v>
      </c>
      <c r="B16" s="22">
        <v>7.7</v>
      </c>
    </row>
    <row r="17" spans="1:2" x14ac:dyDescent="0.2">
      <c r="A17" s="23" t="s">
        <v>80</v>
      </c>
      <c r="B17" s="22">
        <v>0.6</v>
      </c>
    </row>
    <row r="18" spans="1:2" ht="24" x14ac:dyDescent="0.2">
      <c r="A18" s="23" t="s">
        <v>81</v>
      </c>
      <c r="B18" s="22">
        <v>6.9</v>
      </c>
    </row>
    <row r="19" spans="1:2" x14ac:dyDescent="0.2">
      <c r="A19" s="23" t="s">
        <v>82</v>
      </c>
      <c r="B19" s="22">
        <v>7.2</v>
      </c>
    </row>
    <row r="20" spans="1:2" x14ac:dyDescent="0.2">
      <c r="A20" s="23" t="s">
        <v>83</v>
      </c>
      <c r="B20" s="22">
        <v>9.1</v>
      </c>
    </row>
    <row r="21" spans="1:2" ht="24" x14ac:dyDescent="0.2">
      <c r="A21" s="23" t="s">
        <v>84</v>
      </c>
      <c r="B21" s="22">
        <v>3.4</v>
      </c>
    </row>
    <row r="22" spans="1:2" ht="24" x14ac:dyDescent="0.2">
      <c r="A22" s="23" t="s">
        <v>85</v>
      </c>
      <c r="B22" s="22">
        <v>10.3</v>
      </c>
    </row>
    <row r="23" spans="1:2" x14ac:dyDescent="0.2">
      <c r="A23" s="23" t="s">
        <v>86</v>
      </c>
      <c r="B23" s="22">
        <v>11.8</v>
      </c>
    </row>
    <row r="24" spans="1:2" x14ac:dyDescent="0.2">
      <c r="A24" s="23" t="s">
        <v>87</v>
      </c>
      <c r="B24" s="22">
        <v>8</v>
      </c>
    </row>
    <row r="25" spans="1:2" x14ac:dyDescent="0.2">
      <c r="A25" s="23" t="s">
        <v>88</v>
      </c>
      <c r="B25" s="22">
        <v>5.4</v>
      </c>
    </row>
    <row r="26" spans="1:2" ht="24" x14ac:dyDescent="0.2">
      <c r="A26" s="23" t="s">
        <v>89</v>
      </c>
      <c r="B26" s="22">
        <v>5.9</v>
      </c>
    </row>
    <row r="27" spans="1:2" ht="24" x14ac:dyDescent="0.2">
      <c r="A27" s="21" t="s">
        <v>90</v>
      </c>
      <c r="B27" s="22">
        <v>7.3</v>
      </c>
    </row>
    <row r="28" spans="1:2" x14ac:dyDescent="0.2">
      <c r="A28" s="23" t="s">
        <v>91</v>
      </c>
      <c r="B28" s="22">
        <v>8.1999999999999993</v>
      </c>
    </row>
    <row r="29" spans="1:2" x14ac:dyDescent="0.2">
      <c r="A29" s="23" t="s">
        <v>92</v>
      </c>
      <c r="B29" s="22">
        <v>3.6</v>
      </c>
    </row>
    <row r="30" spans="1:2" ht="24" x14ac:dyDescent="0.2">
      <c r="A30" s="23" t="s">
        <v>93</v>
      </c>
      <c r="B30" s="22">
        <v>6.2</v>
      </c>
    </row>
    <row r="31" spans="1:2" ht="24" x14ac:dyDescent="0.2">
      <c r="A31" s="21" t="s">
        <v>94</v>
      </c>
      <c r="B31" s="22">
        <v>9.6</v>
      </c>
    </row>
    <row r="32" spans="1:2" x14ac:dyDescent="0.2">
      <c r="A32" s="21" t="s">
        <v>95</v>
      </c>
      <c r="B32" s="22">
        <v>10.7</v>
      </c>
    </row>
    <row r="33" spans="1:2" ht="24" x14ac:dyDescent="0.2">
      <c r="A33" s="21" t="s">
        <v>96</v>
      </c>
      <c r="B33" s="22">
        <v>3</v>
      </c>
    </row>
    <row r="34" spans="1:2" ht="24" x14ac:dyDescent="0.2">
      <c r="A34" s="23" t="s">
        <v>97</v>
      </c>
      <c r="B34" s="22">
        <v>3.6</v>
      </c>
    </row>
    <row r="35" spans="1:2" ht="24" x14ac:dyDescent="0.2">
      <c r="A35" s="23" t="s">
        <v>98</v>
      </c>
      <c r="B35" s="22">
        <v>2.6</v>
      </c>
    </row>
    <row r="36" spans="1:2" ht="24" x14ac:dyDescent="0.2">
      <c r="A36" s="23" t="s">
        <v>99</v>
      </c>
      <c r="B36" s="22">
        <v>4</v>
      </c>
    </row>
    <row r="37" spans="1:2" x14ac:dyDescent="0.2">
      <c r="A37" s="21" t="s">
        <v>100</v>
      </c>
      <c r="B37" s="22">
        <v>10.3</v>
      </c>
    </row>
    <row r="38" spans="1:2" x14ac:dyDescent="0.2">
      <c r="A38" s="21" t="s">
        <v>101</v>
      </c>
      <c r="B38" s="22">
        <v>6</v>
      </c>
    </row>
    <row r="39" spans="1:2" ht="24" x14ac:dyDescent="0.2">
      <c r="A39" s="23" t="s">
        <v>102</v>
      </c>
      <c r="B39" s="22">
        <v>4.8</v>
      </c>
    </row>
    <row r="40" spans="1:2" x14ac:dyDescent="0.2">
      <c r="A40" s="23" t="s">
        <v>103</v>
      </c>
      <c r="B40" s="22">
        <v>5</v>
      </c>
    </row>
    <row r="41" spans="1:2" x14ac:dyDescent="0.2">
      <c r="A41" s="23" t="s">
        <v>104</v>
      </c>
      <c r="B41" s="22">
        <v>1.8</v>
      </c>
    </row>
    <row r="42" spans="1:2" x14ac:dyDescent="0.2">
      <c r="A42" s="23" t="s">
        <v>105</v>
      </c>
      <c r="B42" s="22">
        <v>14.7</v>
      </c>
    </row>
    <row r="43" spans="1:2" x14ac:dyDescent="0.2">
      <c r="A43" s="21" t="s">
        <v>106</v>
      </c>
      <c r="B43" s="22">
        <v>17.3</v>
      </c>
    </row>
    <row r="44" spans="1:2" x14ac:dyDescent="0.2">
      <c r="A44" s="21" t="s">
        <v>107</v>
      </c>
      <c r="B44" s="22">
        <v>22.5</v>
      </c>
    </row>
    <row r="45" spans="1:2" ht="24" x14ac:dyDescent="0.2">
      <c r="A45" s="21" t="s">
        <v>108</v>
      </c>
      <c r="B45" s="22">
        <v>20.3</v>
      </c>
    </row>
    <row r="46" spans="1:2" x14ac:dyDescent="0.2">
      <c r="A46" s="44"/>
      <c r="B46" s="45"/>
    </row>
    <row r="47" spans="1:2" x14ac:dyDescent="0.2">
      <c r="A47" s="44"/>
      <c r="B47" s="45"/>
    </row>
    <row r="48" spans="1:2" x14ac:dyDescent="0.2">
      <c r="A48" s="44"/>
      <c r="B48" s="45"/>
    </row>
    <row r="49" spans="1:2" x14ac:dyDescent="0.2">
      <c r="A49" s="44"/>
      <c r="B49" s="45"/>
    </row>
    <row r="50" spans="1:2" x14ac:dyDescent="0.2">
      <c r="A50" s="44"/>
      <c r="B50" s="45"/>
    </row>
    <row r="51" spans="1:2" x14ac:dyDescent="0.2">
      <c r="A51" s="44"/>
      <c r="B51" s="45"/>
    </row>
    <row r="52" spans="1:2" x14ac:dyDescent="0.2">
      <c r="A52" s="44"/>
      <c r="B52" s="45"/>
    </row>
    <row r="53" spans="1:2" x14ac:dyDescent="0.2">
      <c r="A53" s="44"/>
      <c r="B53" s="45"/>
    </row>
    <row r="54" spans="1:2" x14ac:dyDescent="0.2">
      <c r="A54" s="44"/>
      <c r="B54" s="45"/>
    </row>
    <row r="55" spans="1:2" x14ac:dyDescent="0.2">
      <c r="A55" s="44"/>
      <c r="B55" s="45"/>
    </row>
    <row r="56" spans="1:2" x14ac:dyDescent="0.2">
      <c r="A56" s="44"/>
      <c r="B56" s="45"/>
    </row>
    <row r="57" spans="1:2" x14ac:dyDescent="0.2">
      <c r="A57" s="44"/>
      <c r="B57" s="45"/>
    </row>
    <row r="58" spans="1:2" x14ac:dyDescent="0.2">
      <c r="A58" s="44"/>
      <c r="B58" s="45"/>
    </row>
    <row r="59" spans="1:2" x14ac:dyDescent="0.2">
      <c r="A59" s="44"/>
      <c r="B59" s="45"/>
    </row>
    <row r="60" spans="1:2" x14ac:dyDescent="0.2">
      <c r="A60" s="44"/>
      <c r="B60" s="45"/>
    </row>
    <row r="61" spans="1:2" x14ac:dyDescent="0.2">
      <c r="A61" s="44"/>
      <c r="B61" s="45"/>
    </row>
    <row r="62" spans="1:2" x14ac:dyDescent="0.2">
      <c r="A62" s="44"/>
      <c r="B62" s="45"/>
    </row>
    <row r="63" spans="1:2" x14ac:dyDescent="0.2">
      <c r="A63" s="44"/>
      <c r="B63" s="45"/>
    </row>
    <row r="64" spans="1:2" x14ac:dyDescent="0.2">
      <c r="A64" s="44"/>
      <c r="B64" s="45"/>
    </row>
    <row r="65" spans="1:2" x14ac:dyDescent="0.2">
      <c r="A65" s="44"/>
      <c r="B65" s="45"/>
    </row>
    <row r="66" spans="1:2" x14ac:dyDescent="0.2">
      <c r="A66" s="44"/>
      <c r="B66" s="45"/>
    </row>
    <row r="67" spans="1:2" x14ac:dyDescent="0.2">
      <c r="A67" s="44"/>
      <c r="B67" s="45"/>
    </row>
    <row r="68" spans="1:2" x14ac:dyDescent="0.2">
      <c r="A68" s="44"/>
      <c r="B68" s="45"/>
    </row>
    <row r="70" spans="1:2" x14ac:dyDescent="0.2">
      <c r="B70" s="20" t="s">
        <v>161</v>
      </c>
    </row>
    <row r="71" spans="1:2" x14ac:dyDescent="0.2">
      <c r="B71" s="20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0FD2-FFBC-47E3-88EB-8805A2828D4D}">
  <sheetPr>
    <tabColor theme="2"/>
  </sheetPr>
  <dimension ref="A2:C64"/>
  <sheetViews>
    <sheetView workbookViewId="0">
      <selection activeCell="A2" sqref="A2:A3"/>
    </sheetView>
  </sheetViews>
  <sheetFormatPr defaultRowHeight="12" x14ac:dyDescent="0.2"/>
  <cols>
    <col min="1" max="1" width="54.5" style="20" customWidth="1"/>
    <col min="2" max="2" width="18" style="20" customWidth="1"/>
    <col min="3" max="3" width="18.375" style="20" customWidth="1"/>
    <col min="4" max="16384" width="9" style="20"/>
  </cols>
  <sheetData>
    <row r="2" spans="1:3" x14ac:dyDescent="0.2">
      <c r="A2" s="83" t="s">
        <v>63</v>
      </c>
      <c r="B2" s="83" t="s">
        <v>64</v>
      </c>
      <c r="C2" s="83"/>
    </row>
    <row r="3" spans="1:3" ht="48" x14ac:dyDescent="0.2">
      <c r="A3" s="83"/>
      <c r="B3" s="22" t="s">
        <v>159</v>
      </c>
      <c r="C3" s="22" t="s">
        <v>160</v>
      </c>
    </row>
    <row r="4" spans="1:3" x14ac:dyDescent="0.2">
      <c r="A4" s="26" t="s">
        <v>111</v>
      </c>
      <c r="B4" s="22">
        <v>22.9</v>
      </c>
      <c r="C4" s="22">
        <v>8.5</v>
      </c>
    </row>
    <row r="5" spans="1:3" ht="24" x14ac:dyDescent="0.2">
      <c r="A5" s="26" t="s">
        <v>66</v>
      </c>
      <c r="B5" s="22">
        <v>20.8</v>
      </c>
      <c r="C5" s="22">
        <v>7.8</v>
      </c>
    </row>
    <row r="6" spans="1:3" x14ac:dyDescent="0.2">
      <c r="A6" s="26" t="s">
        <v>67</v>
      </c>
      <c r="B6" s="22">
        <v>4.5</v>
      </c>
      <c r="C6" s="22" t="s">
        <v>112</v>
      </c>
    </row>
    <row r="7" spans="1:3" x14ac:dyDescent="0.2">
      <c r="A7" s="26" t="s">
        <v>113</v>
      </c>
      <c r="B7" s="22">
        <v>52.2</v>
      </c>
      <c r="C7" s="22">
        <v>15.6</v>
      </c>
    </row>
    <row r="8" spans="1:3" x14ac:dyDescent="0.2">
      <c r="A8" s="26" t="s">
        <v>114</v>
      </c>
      <c r="B8" s="22">
        <v>23</v>
      </c>
      <c r="C8" s="22">
        <v>8.3000000000000007</v>
      </c>
    </row>
    <row r="9" spans="1:3" x14ac:dyDescent="0.2">
      <c r="A9" s="26" t="s">
        <v>115</v>
      </c>
      <c r="B9" s="22">
        <v>3</v>
      </c>
      <c r="C9" s="22" t="s">
        <v>112</v>
      </c>
    </row>
    <row r="10" spans="1:3" x14ac:dyDescent="0.2">
      <c r="A10" s="26" t="s">
        <v>116</v>
      </c>
      <c r="B10" s="22">
        <v>19.8</v>
      </c>
      <c r="C10" s="22">
        <v>9.6</v>
      </c>
    </row>
    <row r="11" spans="1:3" x14ac:dyDescent="0.2">
      <c r="A11" s="26" t="s">
        <v>117</v>
      </c>
      <c r="B11" s="22">
        <v>81.400000000000006</v>
      </c>
      <c r="C11" s="22">
        <v>27.9</v>
      </c>
    </row>
    <row r="12" spans="1:3" x14ac:dyDescent="0.2">
      <c r="A12" s="26" t="s">
        <v>118</v>
      </c>
      <c r="B12" s="22">
        <v>32.799999999999997</v>
      </c>
      <c r="C12" s="22">
        <v>6.6</v>
      </c>
    </row>
    <row r="13" spans="1:3" x14ac:dyDescent="0.2">
      <c r="A13" s="26" t="s">
        <v>119</v>
      </c>
      <c r="B13" s="22">
        <v>12.2</v>
      </c>
      <c r="C13" s="22">
        <v>5.8</v>
      </c>
    </row>
    <row r="14" spans="1:3" x14ac:dyDescent="0.2">
      <c r="A14" s="26" t="s">
        <v>120</v>
      </c>
      <c r="B14" s="22">
        <v>9.5</v>
      </c>
      <c r="C14" s="22">
        <v>8.6999999999999993</v>
      </c>
    </row>
    <row r="15" spans="1:3" x14ac:dyDescent="0.2">
      <c r="A15" s="26" t="s">
        <v>121</v>
      </c>
      <c r="B15" s="22">
        <v>10.6</v>
      </c>
      <c r="C15" s="22">
        <v>6.9</v>
      </c>
    </row>
    <row r="16" spans="1:3" x14ac:dyDescent="0.2">
      <c r="A16" s="26" t="s">
        <v>122</v>
      </c>
      <c r="B16" s="22">
        <v>28.7</v>
      </c>
      <c r="C16" s="22">
        <v>19.600000000000001</v>
      </c>
    </row>
    <row r="17" spans="1:3" x14ac:dyDescent="0.2">
      <c r="A17" s="26" t="s">
        <v>123</v>
      </c>
      <c r="B17" s="22">
        <v>11.8</v>
      </c>
      <c r="C17" s="22">
        <v>5.6</v>
      </c>
    </row>
    <row r="18" spans="1:3" x14ac:dyDescent="0.2">
      <c r="A18" s="26" t="s">
        <v>124</v>
      </c>
      <c r="B18" s="22">
        <v>16.3</v>
      </c>
      <c r="C18" s="22">
        <v>9.9</v>
      </c>
    </row>
    <row r="19" spans="1:3" x14ac:dyDescent="0.2">
      <c r="A19" s="26" t="s">
        <v>75</v>
      </c>
      <c r="B19" s="22">
        <v>4.9000000000000004</v>
      </c>
      <c r="C19" s="22">
        <v>2.2000000000000002</v>
      </c>
    </row>
    <row r="20" spans="1:3" ht="36" x14ac:dyDescent="0.2">
      <c r="A20" s="26" t="s">
        <v>76</v>
      </c>
      <c r="B20" s="22">
        <v>12.6</v>
      </c>
      <c r="C20" s="22" t="s">
        <v>125</v>
      </c>
    </row>
    <row r="21" spans="1:3" x14ac:dyDescent="0.2">
      <c r="A21" s="26" t="s">
        <v>77</v>
      </c>
      <c r="B21" s="22">
        <v>15.6</v>
      </c>
      <c r="C21" s="22">
        <v>7.2</v>
      </c>
    </row>
    <row r="22" spans="1:3" x14ac:dyDescent="0.2">
      <c r="A22" s="26" t="s">
        <v>78</v>
      </c>
      <c r="B22" s="22">
        <v>13.8</v>
      </c>
      <c r="C22" s="22">
        <v>10.4</v>
      </c>
    </row>
    <row r="23" spans="1:3" x14ac:dyDescent="0.2">
      <c r="A23" s="26" t="s">
        <v>79</v>
      </c>
      <c r="B23" s="22">
        <v>5.3</v>
      </c>
      <c r="C23" s="22">
        <v>2.9</v>
      </c>
    </row>
    <row r="24" spans="1:3" x14ac:dyDescent="0.2">
      <c r="A24" s="26" t="s">
        <v>80</v>
      </c>
      <c r="B24" s="22">
        <v>21.6</v>
      </c>
      <c r="C24" s="22">
        <v>3.9</v>
      </c>
    </row>
    <row r="25" spans="1:3" ht="24" x14ac:dyDescent="0.2">
      <c r="A25" s="26" t="s">
        <v>81</v>
      </c>
      <c r="B25" s="22">
        <v>42.3</v>
      </c>
      <c r="C25" s="22">
        <v>15.3</v>
      </c>
    </row>
    <row r="26" spans="1:3" x14ac:dyDescent="0.2">
      <c r="A26" s="26" t="s">
        <v>82</v>
      </c>
      <c r="B26" s="22">
        <v>11.2</v>
      </c>
      <c r="C26" s="22">
        <v>9.6999999999999993</v>
      </c>
    </row>
    <row r="27" spans="1:3" x14ac:dyDescent="0.2">
      <c r="A27" s="26" t="s">
        <v>83</v>
      </c>
      <c r="B27" s="22">
        <v>12.7</v>
      </c>
      <c r="C27" s="22">
        <v>5.8</v>
      </c>
    </row>
    <row r="28" spans="1:3" x14ac:dyDescent="0.2">
      <c r="A28" s="26" t="s">
        <v>126</v>
      </c>
      <c r="B28" s="22">
        <v>25.2</v>
      </c>
      <c r="C28" s="22">
        <v>15.9</v>
      </c>
    </row>
    <row r="29" spans="1:3" ht="24" x14ac:dyDescent="0.2">
      <c r="A29" s="26" t="s">
        <v>127</v>
      </c>
      <c r="B29" s="22">
        <v>11.9</v>
      </c>
      <c r="C29" s="22">
        <v>4.9000000000000004</v>
      </c>
    </row>
    <row r="30" spans="1:3" ht="24" x14ac:dyDescent="0.2">
      <c r="A30" s="26" t="s">
        <v>128</v>
      </c>
      <c r="B30" s="22">
        <v>10.3</v>
      </c>
      <c r="C30" s="22">
        <v>3.7</v>
      </c>
    </row>
    <row r="31" spans="1:3" x14ac:dyDescent="0.2">
      <c r="A31" s="26" t="s">
        <v>86</v>
      </c>
      <c r="B31" s="22">
        <v>13.5</v>
      </c>
      <c r="C31" s="22">
        <v>4.7</v>
      </c>
    </row>
    <row r="32" spans="1:3" x14ac:dyDescent="0.2">
      <c r="A32" s="26" t="s">
        <v>129</v>
      </c>
      <c r="B32" s="22">
        <v>8.8000000000000007</v>
      </c>
      <c r="C32" s="22">
        <v>6.6</v>
      </c>
    </row>
    <row r="33" spans="1:3" x14ac:dyDescent="0.2">
      <c r="A33" s="26" t="s">
        <v>89</v>
      </c>
      <c r="B33" s="22">
        <v>1.4</v>
      </c>
      <c r="C33" s="22">
        <v>1.9</v>
      </c>
    </row>
    <row r="34" spans="1:3" x14ac:dyDescent="0.2">
      <c r="A34" s="26" t="s">
        <v>88</v>
      </c>
      <c r="B34" s="22">
        <v>9</v>
      </c>
      <c r="C34" s="22">
        <v>1.3</v>
      </c>
    </row>
    <row r="35" spans="1:3" x14ac:dyDescent="0.2">
      <c r="A35" s="26" t="s">
        <v>130</v>
      </c>
      <c r="B35" s="22">
        <v>11.6</v>
      </c>
      <c r="C35" s="22">
        <v>8.1</v>
      </c>
    </row>
    <row r="36" spans="1:3" ht="24" x14ac:dyDescent="0.2">
      <c r="A36" s="21" t="s">
        <v>131</v>
      </c>
      <c r="B36" s="22">
        <v>8.4</v>
      </c>
      <c r="C36" s="22">
        <v>2.6</v>
      </c>
    </row>
    <row r="37" spans="1:3" x14ac:dyDescent="0.2">
      <c r="A37" s="21" t="s">
        <v>91</v>
      </c>
      <c r="B37" s="22">
        <v>11.9</v>
      </c>
      <c r="C37" s="22">
        <v>5</v>
      </c>
    </row>
    <row r="38" spans="1:3" x14ac:dyDescent="0.2">
      <c r="A38" s="21" t="s">
        <v>92</v>
      </c>
      <c r="B38" s="22">
        <v>1.9</v>
      </c>
      <c r="C38" s="22" t="s">
        <v>112</v>
      </c>
    </row>
    <row r="39" spans="1:3" ht="24" x14ac:dyDescent="0.2">
      <c r="A39" s="21" t="s">
        <v>93</v>
      </c>
      <c r="B39" s="22" t="s">
        <v>112</v>
      </c>
      <c r="C39" s="22" t="s">
        <v>112</v>
      </c>
    </row>
    <row r="40" spans="1:3" ht="24" x14ac:dyDescent="0.2">
      <c r="A40" s="21" t="s">
        <v>132</v>
      </c>
      <c r="B40" s="22">
        <v>3.2</v>
      </c>
      <c r="C40" s="22">
        <v>2.5</v>
      </c>
    </row>
    <row r="41" spans="1:3" x14ac:dyDescent="0.2">
      <c r="A41" s="21" t="s">
        <v>133</v>
      </c>
      <c r="B41" s="22">
        <v>8.1</v>
      </c>
      <c r="C41" s="22">
        <v>2.5</v>
      </c>
    </row>
    <row r="42" spans="1:3" ht="24" x14ac:dyDescent="0.2">
      <c r="A42" s="21" t="s">
        <v>134</v>
      </c>
      <c r="B42" s="22">
        <v>5.0999999999999996</v>
      </c>
      <c r="C42" s="22">
        <v>3.1</v>
      </c>
    </row>
    <row r="43" spans="1:3" ht="24" x14ac:dyDescent="0.2">
      <c r="A43" s="21" t="s">
        <v>97</v>
      </c>
      <c r="B43" s="22">
        <v>3.8</v>
      </c>
      <c r="C43" s="22">
        <v>7.8</v>
      </c>
    </row>
    <row r="44" spans="1:3" ht="24" x14ac:dyDescent="0.2">
      <c r="A44" s="21" t="s">
        <v>98</v>
      </c>
      <c r="B44" s="22">
        <v>5.4</v>
      </c>
      <c r="C44" s="22">
        <v>1.9</v>
      </c>
    </row>
    <row r="45" spans="1:3" ht="24" x14ac:dyDescent="0.2">
      <c r="A45" s="21" t="s">
        <v>99</v>
      </c>
      <c r="B45" s="22">
        <v>4.9000000000000004</v>
      </c>
      <c r="C45" s="22">
        <v>8</v>
      </c>
    </row>
    <row r="46" spans="1:3" x14ac:dyDescent="0.2">
      <c r="A46" s="21" t="s">
        <v>135</v>
      </c>
      <c r="B46" s="22" t="s">
        <v>112</v>
      </c>
      <c r="C46" s="22" t="s">
        <v>112</v>
      </c>
    </row>
    <row r="47" spans="1:3" x14ac:dyDescent="0.2">
      <c r="A47" s="21" t="s">
        <v>136</v>
      </c>
      <c r="B47" s="22">
        <v>3.4</v>
      </c>
      <c r="C47" s="22">
        <v>1.6</v>
      </c>
    </row>
    <row r="48" spans="1:3" ht="24" x14ac:dyDescent="0.2">
      <c r="A48" s="21" t="s">
        <v>137</v>
      </c>
      <c r="B48" s="22">
        <v>3.3</v>
      </c>
      <c r="C48" s="22" t="s">
        <v>112</v>
      </c>
    </row>
    <row r="49" spans="1:3" x14ac:dyDescent="0.2">
      <c r="A49" s="21" t="s">
        <v>138</v>
      </c>
      <c r="B49" s="22" t="s">
        <v>112</v>
      </c>
      <c r="C49" s="22">
        <v>2.1</v>
      </c>
    </row>
    <row r="50" spans="1:3" x14ac:dyDescent="0.2">
      <c r="A50" s="21" t="s">
        <v>139</v>
      </c>
      <c r="B50" s="22" t="s">
        <v>112</v>
      </c>
      <c r="C50" s="22" t="s">
        <v>112</v>
      </c>
    </row>
    <row r="51" spans="1:3" ht="24" x14ac:dyDescent="0.2">
      <c r="A51" s="21" t="s">
        <v>140</v>
      </c>
      <c r="B51" s="22">
        <v>4</v>
      </c>
      <c r="C51" s="22">
        <v>4</v>
      </c>
    </row>
    <row r="52" spans="1:3" x14ac:dyDescent="0.2">
      <c r="A52" s="21" t="s">
        <v>103</v>
      </c>
      <c r="B52" s="22">
        <v>9.5</v>
      </c>
      <c r="C52" s="22">
        <v>3.7</v>
      </c>
    </row>
    <row r="53" spans="1:3" x14ac:dyDescent="0.2">
      <c r="A53" s="21" t="s">
        <v>104</v>
      </c>
      <c r="B53" s="22">
        <v>8.6</v>
      </c>
      <c r="C53" s="22">
        <v>5.4</v>
      </c>
    </row>
    <row r="54" spans="1:3" x14ac:dyDescent="0.2">
      <c r="A54" s="21" t="s">
        <v>141</v>
      </c>
      <c r="B54" s="22" t="s">
        <v>112</v>
      </c>
      <c r="C54" s="22" t="s">
        <v>112</v>
      </c>
    </row>
    <row r="55" spans="1:3" x14ac:dyDescent="0.2">
      <c r="A55" s="21" t="s">
        <v>105</v>
      </c>
      <c r="B55" s="22">
        <v>2.9</v>
      </c>
      <c r="C55" s="22">
        <v>0.7</v>
      </c>
    </row>
    <row r="56" spans="1:3" x14ac:dyDescent="0.2">
      <c r="A56" s="21" t="s">
        <v>142</v>
      </c>
      <c r="B56" s="22">
        <v>12.8</v>
      </c>
      <c r="C56" s="22">
        <v>5.9</v>
      </c>
    </row>
    <row r="57" spans="1:3" x14ac:dyDescent="0.2">
      <c r="A57" s="21" t="s">
        <v>143</v>
      </c>
      <c r="B57" s="22">
        <v>34.700000000000003</v>
      </c>
      <c r="C57" s="22">
        <v>1.1000000000000001</v>
      </c>
    </row>
    <row r="58" spans="1:3" x14ac:dyDescent="0.2">
      <c r="A58" s="21" t="s">
        <v>144</v>
      </c>
      <c r="B58" s="22">
        <v>24.3</v>
      </c>
      <c r="C58" s="22">
        <v>7.1</v>
      </c>
    </row>
    <row r="59" spans="1:3" x14ac:dyDescent="0.2">
      <c r="A59" s="21" t="s">
        <v>145</v>
      </c>
      <c r="B59" s="22">
        <v>8.5</v>
      </c>
      <c r="C59" s="22">
        <v>1.5</v>
      </c>
    </row>
    <row r="60" spans="1:3" ht="24" x14ac:dyDescent="0.2">
      <c r="A60" s="21" t="s">
        <v>146</v>
      </c>
      <c r="B60" s="22">
        <v>19.3</v>
      </c>
      <c r="C60" s="22">
        <v>2.6</v>
      </c>
    </row>
    <row r="61" spans="1:3" x14ac:dyDescent="0.2">
      <c r="A61" s="21" t="s">
        <v>147</v>
      </c>
      <c r="B61" s="22">
        <v>9.5</v>
      </c>
      <c r="C61" s="22">
        <v>4.7</v>
      </c>
    </row>
    <row r="62" spans="1:3" x14ac:dyDescent="0.2">
      <c r="A62" s="21" t="s">
        <v>148</v>
      </c>
      <c r="B62" s="22">
        <v>9.9</v>
      </c>
      <c r="C62" s="22">
        <v>6.2</v>
      </c>
    </row>
    <row r="63" spans="1:3" ht="24" x14ac:dyDescent="0.2">
      <c r="A63" s="21" t="s">
        <v>149</v>
      </c>
      <c r="B63" s="22">
        <v>7.8</v>
      </c>
      <c r="C63" s="22">
        <v>4.7</v>
      </c>
    </row>
    <row r="64" spans="1:3" x14ac:dyDescent="0.2">
      <c r="A64" s="25" t="s">
        <v>150</v>
      </c>
    </row>
  </sheetData>
  <mergeCells count="2">
    <mergeCell ref="A2:A3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Чек-лист</vt:lpstr>
      <vt:lpstr>Налоговая нагрузка по ВЭД</vt:lpstr>
      <vt:lpstr>Рентабельность по ВЭД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2021-12-04T13:53:55Z</dcterms:modified>
</cp:coreProperties>
</file>